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\Dropbox (MDECA)\Transportation Supplies\2018-2019\"/>
    </mc:Choice>
  </mc:AlternateContent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Sheet1!$A$3:$D$39</definedName>
  </definedNames>
  <calcPr calcId="162913"/>
</workbook>
</file>

<file path=xl/calcChain.xml><?xml version="1.0" encoding="utf-8"?>
<calcChain xmlns="http://schemas.openxmlformats.org/spreadsheetml/2006/main">
  <c r="D39" i="1" l="1"/>
  <c r="D37" i="1"/>
  <c r="D36" i="1"/>
  <c r="D33" i="1"/>
  <c r="D34" i="1"/>
  <c r="D32" i="1"/>
  <c r="D31" i="1"/>
  <c r="D30" i="1"/>
  <c r="D29" i="1"/>
  <c r="D27" i="1"/>
  <c r="D26" i="1"/>
  <c r="D25" i="1"/>
  <c r="D24" i="1"/>
  <c r="D23" i="1"/>
  <c r="D22" i="1"/>
  <c r="D16" i="1"/>
  <c r="D17" i="1"/>
  <c r="D15" i="1"/>
  <c r="D12" i="1"/>
  <c r="D38" i="1"/>
  <c r="D35" i="1"/>
  <c r="D28" i="1"/>
  <c r="D21" i="1"/>
  <c r="D20" i="1"/>
  <c r="D19" i="1"/>
  <c r="D18" i="1"/>
  <c r="D14" i="1"/>
  <c r="D13" i="1"/>
  <c r="D11" i="1"/>
  <c r="D9" i="1"/>
  <c r="D7" i="1"/>
  <c r="D5" i="1"/>
</calcChain>
</file>

<file path=xl/sharedStrings.xml><?xml version="1.0" encoding="utf-8"?>
<sst xmlns="http://schemas.openxmlformats.org/spreadsheetml/2006/main" count="77" uniqueCount="57">
  <si>
    <t>EPC #</t>
  </si>
  <si>
    <t>Remove item, discontinued, price not supported</t>
  </si>
  <si>
    <t>$281.97 new price</t>
  </si>
  <si>
    <t>CHANGE NEEDED:</t>
  </si>
  <si>
    <t>$288.40 new price</t>
  </si>
  <si>
    <t>Change item to Goodyear 11R225 Marathon RSS 16 ply load range H catalog number 138-179-739 price $264.86</t>
  </si>
  <si>
    <t>$350.40 new price</t>
  </si>
  <si>
    <t>$304.76 new price</t>
  </si>
  <si>
    <t>$357.40 new price</t>
  </si>
  <si>
    <t>$85.48 new price</t>
  </si>
  <si>
    <t>$90.66 new price</t>
  </si>
  <si>
    <t>$97.02 new price</t>
  </si>
  <si>
    <t>$101.07 new price</t>
  </si>
  <si>
    <t>$117.69 new price</t>
  </si>
  <si>
    <t>$98.50 new price</t>
  </si>
  <si>
    <t>Change item to Goodyear 10R225 PC G682 24 catalog number 254-085-358 price $100.00</t>
  </si>
  <si>
    <t>$90.50 new price</t>
  </si>
  <si>
    <t>$109.00 new price</t>
  </si>
  <si>
    <t>$97.13 new price</t>
  </si>
  <si>
    <t>$113.45 new price</t>
  </si>
  <si>
    <t>$117.09 new price</t>
  </si>
  <si>
    <t>$126.91 new price</t>
  </si>
  <si>
    <t>Change item to Goodyear 11R225 PC G682 24 catalog number 254-086-358 price $105.00</t>
  </si>
  <si>
    <t>$129.54 new price</t>
  </si>
  <si>
    <t>$130.18 new price</t>
  </si>
  <si>
    <t>Change item to Goodyear 255/70R225 PC682 24 catalog number 254-886-358 price $96.00</t>
  </si>
  <si>
    <t>$116.91 new price</t>
  </si>
  <si>
    <t>CARROLL-WUERTZ TIRE Updates - As of May 3, 2018</t>
  </si>
  <si>
    <t>Difference</t>
  </si>
  <si>
    <t>Removed</t>
  </si>
  <si>
    <t>Price down (was $328.97)</t>
  </si>
  <si>
    <t>Price down (was $329.16)</t>
  </si>
  <si>
    <t>Price up (was $277.56)</t>
  </si>
  <si>
    <t>Price down (was $306.72)</t>
  </si>
  <si>
    <t>Price up (was $322.06)</t>
  </si>
  <si>
    <t>Price down (was $335)</t>
  </si>
  <si>
    <t>Price down (was $312.85)</t>
  </si>
  <si>
    <t>Price down (was $377.84)</t>
  </si>
  <si>
    <t>Price up (was $82.99)</t>
  </si>
  <si>
    <t>Price up (was $88.02)</t>
  </si>
  <si>
    <t>Price up (was $94.20)</t>
  </si>
  <si>
    <t>Price up (was $98.13)</t>
  </si>
  <si>
    <t>Price up (was $95.63)</t>
  </si>
  <si>
    <t>Price down (was $125.36)</t>
  </si>
  <si>
    <t>Price up (was $87.86)</t>
  </si>
  <si>
    <t>Price up (was $105.82)</t>
  </si>
  <si>
    <t>Price up (was $94.30)</t>
  </si>
  <si>
    <t>Price up (was $110.14)</t>
  </si>
  <si>
    <t>Price up (was $113.68)</t>
  </si>
  <si>
    <t>Price up (was $123.22)</t>
  </si>
  <si>
    <t>Price down (was $119.62)</t>
  </si>
  <si>
    <t>Price up (was $125.77)</t>
  </si>
  <si>
    <t>Price up (was $126.38)</t>
  </si>
  <si>
    <t>Price down (was $108.92)</t>
  </si>
  <si>
    <t>Price up (was $113.50)</t>
  </si>
  <si>
    <t>Additional Information</t>
  </si>
  <si>
    <t>Price down (was $114.27)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</si>
</sst>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4" borderId="1" xfId="3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1" applyBorder="1" applyAlignment="1">
      <alignment vertical="center"/>
    </xf>
    <xf numFmtId="0" fontId="2" fillId="3" borderId="1" xfId="2" applyBorder="1" applyAlignment="1">
      <alignment vertical="center"/>
    </xf>
    <xf numFmtId="0" fontId="0" fillId="0" borderId="0" xfId="0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4" borderId="1" xfId="3" applyNumberFormat="1" applyBorder="1" applyAlignment="1">
      <alignment horizontal="center" vertical="center"/>
    </xf>
    <xf numFmtId="164" fontId="1" fillId="2" borderId="1" xfId="1" applyNumberFormat="1" applyBorder="1" applyAlignment="1">
      <alignment horizontal="center" vertical="center"/>
    </xf>
    <xf numFmtId="164" fontId="2" fillId="3" borderId="1" xfId="2" applyNumberFormat="1" applyBorder="1" applyAlignment="1">
      <alignment horizontal="center" vertic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B3" sqref="B3"/>
    </sheetView>
  </sheetViews>
  <sheetFormatPr defaultRowHeight="15" x14ac:dyDescent="0.25"/>
  <cols>
    <col min="1" max="1" width="6.85546875" style="12" customWidth="1"/>
    <col min="2" max="2" width="98.28515625" style="12" customWidth="1"/>
    <col min="3" max="3" width="23.5703125" style="9" bestFit="1" customWidth="1"/>
    <col min="4" max="4" width="10.42578125" style="8" bestFit="1" customWidth="1"/>
    <col min="6" max="16384" width="9.140625" style="9"/>
  </cols>
  <sheetData>
    <row r="1" spans="1:4" s="2" customFormat="1" x14ac:dyDescent="0.25">
      <c r="A1" s="1" t="s">
        <v>27</v>
      </c>
      <c r="B1" s="1"/>
      <c r="D1" s="3"/>
    </row>
    <row r="3" spans="1:4" s="2" customFormat="1" x14ac:dyDescent="0.25">
      <c r="A3" s="4" t="s">
        <v>0</v>
      </c>
      <c r="B3" s="4" t="s">
        <v>3</v>
      </c>
      <c r="C3" s="5" t="s">
        <v>55</v>
      </c>
      <c r="D3" s="13" t="s">
        <v>28</v>
      </c>
    </row>
    <row r="4" spans="1:4" x14ac:dyDescent="0.25">
      <c r="A4" s="6">
        <v>502</v>
      </c>
      <c r="B4" s="6" t="s">
        <v>1</v>
      </c>
      <c r="C4" s="7" t="s">
        <v>29</v>
      </c>
      <c r="D4" s="14">
        <v>0</v>
      </c>
    </row>
    <row r="5" spans="1:4" x14ac:dyDescent="0.25">
      <c r="A5" s="6">
        <v>503</v>
      </c>
      <c r="B5" s="6" t="s">
        <v>2</v>
      </c>
      <c r="C5" s="10" t="s">
        <v>30</v>
      </c>
      <c r="D5" s="15">
        <f>SUM(281.97-328.97)</f>
        <v>-47</v>
      </c>
    </row>
    <row r="6" spans="1:4" x14ac:dyDescent="0.25">
      <c r="A6" s="6">
        <v>504</v>
      </c>
      <c r="B6" s="6" t="s">
        <v>1</v>
      </c>
      <c r="C6" s="7" t="s">
        <v>29</v>
      </c>
      <c r="D6" s="14">
        <v>0</v>
      </c>
    </row>
    <row r="7" spans="1:4" x14ac:dyDescent="0.25">
      <c r="A7" s="6">
        <v>508</v>
      </c>
      <c r="B7" s="6" t="s">
        <v>2</v>
      </c>
      <c r="C7" s="10" t="s">
        <v>30</v>
      </c>
      <c r="D7" s="15">
        <f>SUM(281.97-328.97)</f>
        <v>-47</v>
      </c>
    </row>
    <row r="8" spans="1:4" x14ac:dyDescent="0.25">
      <c r="A8" s="6">
        <v>510</v>
      </c>
      <c r="B8" s="6" t="s">
        <v>1</v>
      </c>
      <c r="C8" s="7" t="s">
        <v>29</v>
      </c>
      <c r="D8" s="14">
        <v>0</v>
      </c>
    </row>
    <row r="9" spans="1:4" x14ac:dyDescent="0.25">
      <c r="A9" s="6">
        <v>513</v>
      </c>
      <c r="B9" s="6" t="s">
        <v>2</v>
      </c>
      <c r="C9" s="10" t="s">
        <v>30</v>
      </c>
      <c r="D9" s="15">
        <f>SUM(281.97-328.97)</f>
        <v>-47</v>
      </c>
    </row>
    <row r="10" spans="1:4" x14ac:dyDescent="0.25">
      <c r="A10" s="6">
        <v>514</v>
      </c>
      <c r="B10" s="6" t="s">
        <v>1</v>
      </c>
      <c r="C10" s="7" t="s">
        <v>29</v>
      </c>
      <c r="D10" s="14">
        <v>0</v>
      </c>
    </row>
    <row r="11" spans="1:4" x14ac:dyDescent="0.25">
      <c r="A11" s="6">
        <v>518</v>
      </c>
      <c r="B11" s="6" t="s">
        <v>5</v>
      </c>
      <c r="C11" s="10" t="s">
        <v>31</v>
      </c>
      <c r="D11" s="15">
        <f>SUM(264.86-329.16)</f>
        <v>-64.300000000000011</v>
      </c>
    </row>
    <row r="12" spans="1:4" x14ac:dyDescent="0.25">
      <c r="A12" s="6">
        <v>520</v>
      </c>
      <c r="B12" s="6" t="s">
        <v>4</v>
      </c>
      <c r="C12" s="11" t="s">
        <v>32</v>
      </c>
      <c r="D12" s="16">
        <f>SUM(288.4-277.56)</f>
        <v>10.839999999999975</v>
      </c>
    </row>
    <row r="13" spans="1:4" x14ac:dyDescent="0.25">
      <c r="A13" s="6">
        <v>522</v>
      </c>
      <c r="B13" s="6" t="s">
        <v>5</v>
      </c>
      <c r="C13" s="10" t="s">
        <v>33</v>
      </c>
      <c r="D13" s="15">
        <f>SUM(264.86-306.72)</f>
        <v>-41.860000000000014</v>
      </c>
    </row>
    <row r="14" spans="1:4" x14ac:dyDescent="0.25">
      <c r="A14" s="6">
        <v>524</v>
      </c>
      <c r="B14" s="6" t="s">
        <v>5</v>
      </c>
      <c r="C14" s="10" t="s">
        <v>33</v>
      </c>
      <c r="D14" s="15">
        <f>SUM(264.86-306.72)</f>
        <v>-41.860000000000014</v>
      </c>
    </row>
    <row r="15" spans="1:4" x14ac:dyDescent="0.25">
      <c r="A15" s="6">
        <v>525</v>
      </c>
      <c r="B15" s="6" t="s">
        <v>6</v>
      </c>
      <c r="C15" s="11" t="s">
        <v>34</v>
      </c>
      <c r="D15" s="16">
        <f>SUM(350.4-322.06)</f>
        <v>28.339999999999975</v>
      </c>
    </row>
    <row r="16" spans="1:4" x14ac:dyDescent="0.25">
      <c r="A16" s="6">
        <v>528</v>
      </c>
      <c r="B16" s="6" t="s">
        <v>4</v>
      </c>
      <c r="C16" s="11" t="s">
        <v>32</v>
      </c>
      <c r="D16" s="16">
        <f>SUM(288.4-277.56)</f>
        <v>10.839999999999975</v>
      </c>
    </row>
    <row r="17" spans="1:4" x14ac:dyDescent="0.25">
      <c r="A17" s="6">
        <v>530</v>
      </c>
      <c r="B17" s="6" t="s">
        <v>6</v>
      </c>
      <c r="C17" s="11" t="s">
        <v>34</v>
      </c>
      <c r="D17" s="16">
        <f>SUM(350.4-322.06)</f>
        <v>28.339999999999975</v>
      </c>
    </row>
    <row r="18" spans="1:4" x14ac:dyDescent="0.25">
      <c r="A18" s="6">
        <v>532</v>
      </c>
      <c r="B18" s="6" t="s">
        <v>7</v>
      </c>
      <c r="C18" s="10" t="s">
        <v>35</v>
      </c>
      <c r="D18" s="15">
        <f>SUM(304.76-335)</f>
        <v>-30.240000000000009</v>
      </c>
    </row>
    <row r="19" spans="1:4" x14ac:dyDescent="0.25">
      <c r="A19" s="6">
        <v>534</v>
      </c>
      <c r="B19" s="6" t="s">
        <v>5</v>
      </c>
      <c r="C19" s="10" t="s">
        <v>36</v>
      </c>
      <c r="D19" s="15">
        <f>SUM(264.86-312.85)</f>
        <v>-47.990000000000009</v>
      </c>
    </row>
    <row r="20" spans="1:4" x14ac:dyDescent="0.25">
      <c r="A20" s="6">
        <v>535</v>
      </c>
      <c r="B20" s="6" t="s">
        <v>8</v>
      </c>
      <c r="C20" s="10" t="s">
        <v>37</v>
      </c>
      <c r="D20" s="15">
        <f>SUM(357.4-377.84)</f>
        <v>-20.439999999999998</v>
      </c>
    </row>
    <row r="21" spans="1:4" x14ac:dyDescent="0.25">
      <c r="A21" s="6">
        <v>540</v>
      </c>
      <c r="B21" s="6" t="s">
        <v>5</v>
      </c>
      <c r="C21" s="10" t="s">
        <v>36</v>
      </c>
      <c r="D21" s="15">
        <f>SUM(264.86-312.85)</f>
        <v>-47.990000000000009</v>
      </c>
    </row>
    <row r="22" spans="1:4" x14ac:dyDescent="0.25">
      <c r="A22" s="6">
        <v>542</v>
      </c>
      <c r="B22" s="6" t="s">
        <v>9</v>
      </c>
      <c r="C22" s="11" t="s">
        <v>38</v>
      </c>
      <c r="D22" s="16">
        <f>SUM(85.48-82.99)</f>
        <v>2.4900000000000091</v>
      </c>
    </row>
    <row r="23" spans="1:4" x14ac:dyDescent="0.25">
      <c r="A23" s="6">
        <v>543</v>
      </c>
      <c r="B23" s="6" t="s">
        <v>10</v>
      </c>
      <c r="C23" s="11" t="s">
        <v>39</v>
      </c>
      <c r="D23" s="16">
        <f>SUM(90.66-88.02)</f>
        <v>2.6400000000000006</v>
      </c>
    </row>
    <row r="24" spans="1:4" x14ac:dyDescent="0.25">
      <c r="A24" s="6">
        <v>544</v>
      </c>
      <c r="B24" s="6" t="s">
        <v>11</v>
      </c>
      <c r="C24" s="11" t="s">
        <v>40</v>
      </c>
      <c r="D24" s="16">
        <f>SUM(97.02-94.2)</f>
        <v>2.8199999999999932</v>
      </c>
    </row>
    <row r="25" spans="1:4" x14ac:dyDescent="0.25">
      <c r="A25" s="6">
        <v>545</v>
      </c>
      <c r="B25" s="6" t="s">
        <v>12</v>
      </c>
      <c r="C25" s="11" t="s">
        <v>41</v>
      </c>
      <c r="D25" s="16">
        <f>SUM(101.07-98.13)</f>
        <v>2.9399999999999977</v>
      </c>
    </row>
    <row r="26" spans="1:4" x14ac:dyDescent="0.25">
      <c r="A26" s="6">
        <v>546</v>
      </c>
      <c r="B26" s="6" t="s">
        <v>13</v>
      </c>
      <c r="C26" s="10" t="s">
        <v>56</v>
      </c>
      <c r="D26" s="15">
        <f>SUM(101.07-114.27)</f>
        <v>-13.200000000000003</v>
      </c>
    </row>
    <row r="27" spans="1:4" x14ac:dyDescent="0.25">
      <c r="A27" s="6">
        <v>547</v>
      </c>
      <c r="B27" s="6" t="s">
        <v>14</v>
      </c>
      <c r="C27" s="11" t="s">
        <v>42</v>
      </c>
      <c r="D27" s="16">
        <f>SUM(98.5-65.93)</f>
        <v>32.569999999999993</v>
      </c>
    </row>
    <row r="28" spans="1:4" x14ac:dyDescent="0.25">
      <c r="A28" s="6">
        <v>549</v>
      </c>
      <c r="B28" s="6" t="s">
        <v>15</v>
      </c>
      <c r="C28" s="10" t="s">
        <v>43</v>
      </c>
      <c r="D28" s="15">
        <f>SUM(100-125.36)</f>
        <v>-25.36</v>
      </c>
    </row>
    <row r="29" spans="1:4" x14ac:dyDescent="0.25">
      <c r="A29" s="6">
        <v>551</v>
      </c>
      <c r="B29" s="6" t="s">
        <v>16</v>
      </c>
      <c r="C29" s="11" t="s">
        <v>44</v>
      </c>
      <c r="D29" s="16">
        <f>SUM(90.5-87.86)</f>
        <v>2.6400000000000006</v>
      </c>
    </row>
    <row r="30" spans="1:4" x14ac:dyDescent="0.25">
      <c r="A30" s="6">
        <v>552</v>
      </c>
      <c r="B30" s="6" t="s">
        <v>17</v>
      </c>
      <c r="C30" s="11" t="s">
        <v>45</v>
      </c>
      <c r="D30" s="16">
        <f>SUM(109-105.82)</f>
        <v>3.1800000000000068</v>
      </c>
    </row>
    <row r="31" spans="1:4" x14ac:dyDescent="0.25">
      <c r="A31" s="6">
        <v>554</v>
      </c>
      <c r="B31" s="6" t="s">
        <v>18</v>
      </c>
      <c r="C31" s="11" t="s">
        <v>46</v>
      </c>
      <c r="D31" s="16">
        <f>SUM(97.13-94.3)</f>
        <v>2.8299999999999983</v>
      </c>
    </row>
    <row r="32" spans="1:4" x14ac:dyDescent="0.25">
      <c r="A32" s="6">
        <v>555</v>
      </c>
      <c r="B32" s="6" t="s">
        <v>19</v>
      </c>
      <c r="C32" s="11" t="s">
        <v>47</v>
      </c>
      <c r="D32" s="16">
        <f>SUM(113.45-110.14)</f>
        <v>3.3100000000000023</v>
      </c>
    </row>
    <row r="33" spans="1:4" x14ac:dyDescent="0.25">
      <c r="A33" s="6">
        <v>557</v>
      </c>
      <c r="B33" s="6" t="s">
        <v>20</v>
      </c>
      <c r="C33" s="11" t="s">
        <v>48</v>
      </c>
      <c r="D33" s="16">
        <f>SUM(117.09-113.68)</f>
        <v>3.4099999999999966</v>
      </c>
    </row>
    <row r="34" spans="1:4" x14ac:dyDescent="0.25">
      <c r="A34" s="6">
        <v>558</v>
      </c>
      <c r="B34" s="6" t="s">
        <v>21</v>
      </c>
      <c r="C34" s="11" t="s">
        <v>49</v>
      </c>
      <c r="D34" s="16">
        <f>SUM(126.91-123.22)</f>
        <v>3.6899999999999977</v>
      </c>
    </row>
    <row r="35" spans="1:4" x14ac:dyDescent="0.25">
      <c r="A35" s="6">
        <v>560</v>
      </c>
      <c r="B35" s="6" t="s">
        <v>22</v>
      </c>
      <c r="C35" s="10" t="s">
        <v>50</v>
      </c>
      <c r="D35" s="15">
        <f>SUM(105-119.62)</f>
        <v>-14.620000000000005</v>
      </c>
    </row>
    <row r="36" spans="1:4" x14ac:dyDescent="0.25">
      <c r="A36" s="6">
        <v>562</v>
      </c>
      <c r="B36" s="6" t="s">
        <v>23</v>
      </c>
      <c r="C36" s="11" t="s">
        <v>51</v>
      </c>
      <c r="D36" s="16">
        <f>SUM(129.54-125.77)</f>
        <v>3.769999999999996</v>
      </c>
    </row>
    <row r="37" spans="1:4" x14ac:dyDescent="0.25">
      <c r="A37" s="6">
        <v>564</v>
      </c>
      <c r="B37" s="6" t="s">
        <v>24</v>
      </c>
      <c r="C37" s="11" t="s">
        <v>52</v>
      </c>
      <c r="D37" s="16">
        <f>SUM(130.18-126.38)</f>
        <v>3.8000000000000114</v>
      </c>
    </row>
    <row r="38" spans="1:4" x14ac:dyDescent="0.25">
      <c r="A38" s="6">
        <v>566</v>
      </c>
      <c r="B38" s="6" t="s">
        <v>25</v>
      </c>
      <c r="C38" s="10" t="s">
        <v>53</v>
      </c>
      <c r="D38" s="15">
        <f>SUM(96-108.92)</f>
        <v>-12.920000000000002</v>
      </c>
    </row>
    <row r="39" spans="1:4" x14ac:dyDescent="0.25">
      <c r="A39" s="6">
        <v>568</v>
      </c>
      <c r="B39" s="6" t="s">
        <v>26</v>
      </c>
      <c r="C39" s="11" t="s">
        <v>54</v>
      </c>
      <c r="D39" s="16">
        <f>SUM(116.91-113.5)</f>
        <v>3.4099999999999966</v>
      </c>
    </row>
  </sheetData>
  <autoFilter ref="A3:D39"/>
  <printOptions horizontalCentered="1"/>
  <pageMargins left="0.2" right="0.2" top="0.3" bottom="0.3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Brinck</dc:creator>
  <cp:lastModifiedBy>Robin</cp:lastModifiedBy>
  <cp:lastPrinted>2018-04-16T19:29:28Z</cp:lastPrinted>
  <dcterms:created xsi:type="dcterms:W3CDTF">2018-04-03T15:45:58Z</dcterms:created>
  <dcterms:modified xsi:type="dcterms:W3CDTF">2018-04-16T19:53:40Z</dcterms:modified>
</cp:coreProperties>
</file>